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E.F\2017\3er.TRIM.17\INFORMACION PRESUPUESTARIA\"/>
    </mc:Choice>
  </mc:AlternateContent>
  <bookViews>
    <workbookView xWindow="0" yWindow="0" windowWidth="20490" windowHeight="7050"/>
  </bookViews>
  <sheets>
    <sheet name="COG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J49" i="1"/>
  <c r="H49" i="1"/>
  <c r="F49" i="1"/>
  <c r="E49" i="1"/>
  <c r="D49" i="1"/>
  <c r="K44" i="1"/>
  <c r="E43" i="1"/>
  <c r="D43" i="1"/>
  <c r="F43" i="1" s="1"/>
  <c r="K43" i="1" s="1"/>
  <c r="F42" i="1"/>
  <c r="K42" i="1" s="1"/>
  <c r="J41" i="1"/>
  <c r="I41" i="1"/>
  <c r="H41" i="1"/>
  <c r="G41" i="1"/>
  <c r="F41" i="1"/>
  <c r="K41" i="1" s="1"/>
  <c r="E41" i="1"/>
  <c r="D41" i="1"/>
  <c r="F40" i="1"/>
  <c r="K40" i="1" s="1"/>
  <c r="F39" i="1"/>
  <c r="K39" i="1" s="1"/>
  <c r="F38" i="1"/>
  <c r="K38" i="1" s="1"/>
  <c r="F37" i="1"/>
  <c r="K37" i="1" s="1"/>
  <c r="F36" i="1"/>
  <c r="K36" i="1" s="1"/>
  <c r="J35" i="1"/>
  <c r="I35" i="1"/>
  <c r="H35" i="1"/>
  <c r="G35" i="1"/>
  <c r="E35" i="1"/>
  <c r="D35" i="1"/>
  <c r="F35" i="1" s="1"/>
  <c r="F34" i="1"/>
  <c r="J33" i="1"/>
  <c r="I33" i="1"/>
  <c r="H33" i="1"/>
  <c r="G33" i="1"/>
  <c r="E33" i="1"/>
  <c r="D33" i="1"/>
  <c r="F33" i="1" s="1"/>
  <c r="K33" i="1" s="1"/>
  <c r="K32" i="1"/>
  <c r="F32" i="1"/>
  <c r="K31" i="1"/>
  <c r="F31" i="1"/>
  <c r="K30" i="1"/>
  <c r="F30" i="1"/>
  <c r="K29" i="1"/>
  <c r="F29" i="1"/>
  <c r="K28" i="1"/>
  <c r="F28" i="1"/>
  <c r="K27" i="1"/>
  <c r="F27" i="1"/>
  <c r="K26" i="1"/>
  <c r="F26" i="1"/>
  <c r="K25" i="1"/>
  <c r="F25" i="1"/>
  <c r="K24" i="1"/>
  <c r="F24" i="1"/>
  <c r="J23" i="1"/>
  <c r="I23" i="1"/>
  <c r="H23" i="1"/>
  <c r="G23" i="1"/>
  <c r="E23" i="1"/>
  <c r="D23" i="1"/>
  <c r="F23" i="1" s="1"/>
  <c r="K23" i="1" s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J15" i="1"/>
  <c r="I15" i="1"/>
  <c r="H15" i="1"/>
  <c r="G15" i="1"/>
  <c r="E15" i="1"/>
  <c r="D15" i="1"/>
  <c r="F15" i="1" s="1"/>
  <c r="K15" i="1" s="1"/>
  <c r="K14" i="1"/>
  <c r="F14" i="1"/>
  <c r="K13" i="1"/>
  <c r="F13" i="1"/>
  <c r="K12" i="1"/>
  <c r="F12" i="1"/>
  <c r="K11" i="1"/>
  <c r="F11" i="1"/>
  <c r="J10" i="1"/>
  <c r="J45" i="1" s="1"/>
  <c r="I10" i="1"/>
  <c r="I45" i="1" s="1"/>
  <c r="H10" i="1"/>
  <c r="H45" i="1" s="1"/>
  <c r="G10" i="1"/>
  <c r="G45" i="1" s="1"/>
  <c r="E10" i="1"/>
  <c r="E45" i="1" s="1"/>
  <c r="D10" i="1"/>
  <c r="D45" i="1" s="1"/>
  <c r="K35" i="1" l="1"/>
  <c r="F10" i="1"/>
  <c r="F45" i="1" l="1"/>
  <c r="K10" i="1"/>
  <c r="K45" i="1" s="1"/>
</calcChain>
</file>

<file path=xl/comments1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<sst xmlns="http://schemas.openxmlformats.org/spreadsheetml/2006/main" count="54" uniqueCount="54">
  <si>
    <t>ESTADO ANALÍTICO DEL EJERCICIO DEL PRESUPUESTO DE EGRESOS</t>
  </si>
  <si>
    <t>CLASIFICACIÓN POR OBJETO DEL GASTO (CAPÍTULO Y CONCEPTO)</t>
  </si>
  <si>
    <t>Del 1 de Enero al 30 de Septiembre de 2017</t>
  </si>
  <si>
    <t>Ente Público:</t>
  </si>
  <si>
    <t>INSTITUTO TECNOLÓGICO SUPERIOR DE PURÍSIMA DEL RINCÓN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</si>
  <si>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</si>
  <si>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</si>
  <si>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</si>
  <si>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</si>
  <si>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</si>
  <si>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</si>
  <si>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</si>
  <si>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</si>
  <si>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</si>
  <si>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</si>
  <si>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</si>
  <si>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</si>
  <si>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</si>
  <si>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</si>
  <si>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</si>
  <si>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</si>
  <si>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</si>
  <si>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</si>
  <si>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</si>
  <si>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</si>
  <si>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</si>
  <si>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</si>
  <si>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</si>
  <si>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</si>
  <si>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</si>
  <si>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</si>
  <si>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</si>
  <si>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</si>
  <si>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</si>
  <si>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</si>
  <si>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</si>
  <si>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</si>
  <si>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</si>
  <si>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</si>
  <si>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</si>
  <si>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</si>
  <si>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AYUDAS SOCIALES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</si>
  <si>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</si>
  <si>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</si>
  <si>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</si>
  <si>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</si>
  <si>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</si>
  <si>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</si>
  <si>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Inversión Pública</t>
  </si>
  <si>
    <t>OBRA PÚBLICA EN BIENES PROPIOS</t>
  </si>
  <si>
    <t>Inversiones Financieras y Otras Provisiones</t>
  </si>
  <si>
    <t>PROVISIONES PARA CONTINGENCIAS Y OTRAS EROGACIONES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</si>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</sst>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43" fontId="5" fillId="3" borderId="4" xfId="1" applyFont="1" applyFill="1" applyBorder="1" applyAlignment="1">
      <alignment horizontal="right" vertical="center" wrapText="1"/>
    </xf>
    <xf numFmtId="43" fontId="5" fillId="3" borderId="5" xfId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0" borderId="0" xfId="0" applyFont="1" applyBorder="1"/>
    <xf numFmtId="4" fontId="3" fillId="0" borderId="5" xfId="0" applyNumberFormat="1" applyFont="1" applyBorder="1"/>
    <xf numFmtId="4" fontId="3" fillId="0" borderId="0" xfId="0" applyNumberFormat="1" applyFont="1"/>
    <xf numFmtId="0" fontId="6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4" fontId="5" fillId="0" borderId="5" xfId="0" applyNumberFormat="1" applyFont="1" applyBorder="1"/>
    <xf numFmtId="43" fontId="3" fillId="0" borderId="5" xfId="1" applyFont="1" applyBorder="1"/>
    <xf numFmtId="0" fontId="3" fillId="0" borderId="5" xfId="0" applyFont="1" applyBorder="1"/>
    <xf numFmtId="0" fontId="5" fillId="0" borderId="3" xfId="0" applyFont="1" applyBorder="1"/>
    <xf numFmtId="0" fontId="6" fillId="3" borderId="0" xfId="0" applyFont="1" applyFill="1" applyBorder="1" applyAlignment="1">
      <alignment vertical="center" wrapText="1"/>
    </xf>
    <xf numFmtId="4" fontId="3" fillId="0" borderId="6" xfId="0" applyNumberFormat="1" applyFont="1" applyBorder="1"/>
    <xf numFmtId="0" fontId="5" fillId="3" borderId="0" xfId="0" applyFont="1" applyFill="1"/>
    <xf numFmtId="0" fontId="5" fillId="3" borderId="7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justify" vertical="center" wrapText="1"/>
    </xf>
    <xf numFmtId="43" fontId="5" fillId="0" borderId="2" xfId="1" applyFont="1" applyFill="1" applyBorder="1" applyAlignment="1">
      <alignment vertical="center" wrapText="1"/>
    </xf>
    <xf numFmtId="43" fontId="5" fillId="3" borderId="2" xfId="1" applyFont="1" applyFill="1" applyBorder="1" applyAlignment="1">
      <alignment vertical="center" wrapText="1"/>
    </xf>
    <xf numFmtId="0" fontId="7" fillId="3" borderId="0" xfId="0" applyFont="1" applyFill="1"/>
    <xf numFmtId="0" fontId="8" fillId="0" borderId="0" xfId="0" applyFont="1" applyAlignment="1">
      <alignment horizontal="center"/>
    </xf>
    <xf numFmtId="0" fontId="3" fillId="3" borderId="0" xfId="0" applyFont="1" applyFill="1" applyBorder="1"/>
    <xf numFmtId="0" fontId="5" fillId="3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2" fillId="3" borderId="0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48</xdr:row>
      <xdr:rowOff>1887</xdr:rowOff>
    </xdr:from>
    <xdr:to>
      <xdr:col>3</xdr:col>
      <xdr:colOff>581025</xdr:colOff>
      <xdr:row>53</xdr:row>
      <xdr:rowOff>1886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2524125" y="7888587"/>
          <a:ext cx="2657475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000"/>
            </a:lnSpc>
          </a:pPr>
          <a:endParaRPr lang="es-MX" sz="10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1000"/>
            </a:lnSpc>
          </a:pPr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>
            <a:lnSpc>
              <a:spcPts val="1100"/>
            </a:lnSpc>
          </a:pPr>
          <a:r>
            <a:rPr lang="es-MX" sz="1000" b="1">
              <a:latin typeface="Arial" pitchFamily="34" charset="0"/>
              <a:cs typeface="Arial" pitchFamily="34" charset="0"/>
            </a:rPr>
            <a:t>Dra.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Mirna Ireri Sánchez Gómez</a:t>
          </a:r>
        </a:p>
        <a:p>
          <a:pPr algn="ctr">
            <a:lnSpc>
              <a:spcPts val="900"/>
            </a:lnSpc>
          </a:pPr>
          <a:r>
            <a:rPr lang="es-MX" sz="1000" b="1" baseline="0">
              <a:latin typeface="Arial" pitchFamily="34" charset="0"/>
              <a:cs typeface="Arial" pitchFamily="34" charset="0"/>
            </a:rPr>
            <a:t>Directora General</a:t>
          </a:r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914395</xdr:colOff>
      <xdr:row>47</xdr:row>
      <xdr:rowOff>133350</xdr:rowOff>
    </xdr:from>
    <xdr:to>
      <xdr:col>8</xdr:col>
      <xdr:colOff>581025</xdr:colOff>
      <xdr:row>52</xdr:row>
      <xdr:rowOff>133349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7524745" y="7858125"/>
          <a:ext cx="2781305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C.P.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 Javier Leobardo Soto Enriquez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Subdirector  Administrativo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E.F/2017/3er.TRIM.17/Estados%20Fros%20y%20Pptales%202017%20Sept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EN"/>
      <sheetName val="CFG"/>
      <sheetName val="ID"/>
      <sheetName val="IPF"/>
      <sheetName val="IR."/>
      <sheetName val="CProg"/>
      <sheetName val="PyPI"/>
      <sheetName val="Rel Cta Banc"/>
      <sheetName val="Esq Bur"/>
      <sheetName val="Ayudas"/>
      <sheetName val="Gto Federaliz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L53"/>
  <sheetViews>
    <sheetView showGridLines="0" tabSelected="1" view="pageLayout" topLeftCell="B1" zoomScaleNormal="85" workbookViewId="0">
      <selection activeCell="K45" sqref="K45"/>
    </sheetView>
  </sheetViews>
  <sheetFormatPr baseColWidth="10" defaultRowHeight="12.75" x14ac:dyDescent="0.2"/>
  <cols>
    <col min="1" max="1" width="2.42578125" style="2" customWidth="1"/>
    <col min="2" max="2" width="4.5703125" style="18" customWidth="1"/>
    <col min="3" max="3" width="57.28515625" style="18" customWidth="1"/>
    <col min="4" max="4" width="14" style="18" bestFit="1" customWidth="1"/>
    <col min="5" max="5" width="14.140625" style="18" customWidth="1"/>
    <col min="6" max="6" width="13.7109375" style="18" customWidth="1"/>
    <col min="7" max="7" width="15.140625" style="18" customWidth="1"/>
    <col min="8" max="9" width="14.5703125" style="18" customWidth="1"/>
    <col min="10" max="10" width="16.140625" style="18" customWidth="1"/>
    <col min="11" max="11" width="14.140625" style="18" customWidth="1"/>
    <col min="12" max="12" width="3.7109375" style="2" customWidth="1"/>
    <col min="13" max="16384" width="11.42578125" style="18"/>
  </cols>
  <sheetData>
    <row r="1" spans="2:11" ht="14.25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ht="14.25" customHeight="1" x14ac:dyDescent="0.2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</row>
    <row r="3" spans="2:11" ht="14.25" customHeight="1" x14ac:dyDescent="0.2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</row>
    <row r="4" spans="2:11" s="2" customFormat="1" ht="6.75" customHeight="1" x14ac:dyDescent="0.2"/>
    <row r="5" spans="2:11" s="2" customFormat="1" ht="18" customHeight="1" x14ac:dyDescent="0.2">
      <c r="C5" s="3" t="s">
        <v>3</v>
      </c>
      <c r="D5" s="4" t="s">
        <v>4</v>
      </c>
      <c r="E5" s="4"/>
      <c r="F5" s="4"/>
      <c r="G5" s="4"/>
      <c r="H5" s="5"/>
      <c r="I5" s="5"/>
      <c r="J5" s="5"/>
    </row>
    <row r="6" spans="2:11" s="2" customFormat="1" ht="6.75" customHeight="1" x14ac:dyDescent="0.2"/>
    <row r="7" spans="2:11" x14ac:dyDescent="0.2">
      <c r="B7" s="6" t="s">
        <v>5</v>
      </c>
      <c r="C7" s="6"/>
      <c r="D7" s="7" t="s">
        <v>6</v>
      </c>
      <c r="E7" s="7"/>
      <c r="F7" s="7"/>
      <c r="G7" s="7"/>
      <c r="H7" s="7"/>
      <c r="I7" s="7"/>
      <c r="J7" s="7"/>
      <c r="K7" s="7" t="s">
        <v>7</v>
      </c>
    </row>
    <row r="8" spans="2:11" ht="25.5" x14ac:dyDescent="0.2">
      <c r="B8" s="6"/>
      <c r="C8" s="6"/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7"/>
    </row>
    <row r="9" spans="2:11" ht="11.25" customHeight="1" x14ac:dyDescent="0.2">
      <c r="B9" s="6"/>
      <c r="C9" s="6"/>
      <c r="D9" s="8">
        <v>1</v>
      </c>
      <c r="E9" s="8">
        <v>2</v>
      </c>
      <c r="F9" s="8" t="s">
        <v>15</v>
      </c>
      <c r="G9" s="8">
        <v>4</v>
      </c>
      <c r="H9" s="8">
        <v>5</v>
      </c>
      <c r="I9" s="8">
        <v>6</v>
      </c>
      <c r="J9" s="8">
        <v>7</v>
      </c>
      <c r="K9" s="8" t="s">
        <v>16</v>
      </c>
    </row>
    <row r="10" spans="2:11" x14ac:dyDescent="0.2">
      <c r="B10" s="9" t="s">
        <v>17</v>
      </c>
      <c r="C10" s="10"/>
      <c r="D10" s="11">
        <f>SUM(D11:D14)</f>
        <v>10627569.710000001</v>
      </c>
      <c r="E10" s="11">
        <f>SUM(E11:E14)</f>
        <v>14596183.230000002</v>
      </c>
      <c r="F10" s="11">
        <f>D10+E10</f>
        <v>25223752.940000005</v>
      </c>
      <c r="G10" s="11">
        <f>SUM(G11:G14)</f>
        <v>16006299.139999999</v>
      </c>
      <c r="H10" s="11">
        <f>SUM(H11:H14)</f>
        <v>15500169.84</v>
      </c>
      <c r="I10" s="11">
        <f>SUM(I11:I14)</f>
        <v>15500169.84</v>
      </c>
      <c r="J10" s="11">
        <f>SUM(J11:J14)</f>
        <v>15500169.84</v>
      </c>
      <c r="K10" s="12">
        <f>+F10-H10</f>
        <v>9723583.1000000052</v>
      </c>
    </row>
    <row r="11" spans="2:11" x14ac:dyDescent="0.2">
      <c r="B11" s="13"/>
      <c r="C11" s="14" t="s">
        <v>18</v>
      </c>
      <c r="D11" s="15">
        <v>7418942.8200000003</v>
      </c>
      <c r="E11" s="16">
        <v>9604520.4800000004</v>
      </c>
      <c r="F11" s="15">
        <f>+D11+E11</f>
        <v>17023463.300000001</v>
      </c>
      <c r="G11" s="16">
        <v>12084985.109999999</v>
      </c>
      <c r="H11" s="16">
        <v>11618392.27</v>
      </c>
      <c r="I11" s="16">
        <v>11618392.27</v>
      </c>
      <c r="J11" s="16">
        <v>11618392.27</v>
      </c>
      <c r="K11" s="15">
        <f>F11-H11</f>
        <v>5405071.0300000012</v>
      </c>
    </row>
    <row r="12" spans="2:11" x14ac:dyDescent="0.2">
      <c r="B12" s="13"/>
      <c r="C12" s="14" t="s">
        <v>19</v>
      </c>
      <c r="D12" s="15">
        <v>1295010.6599999999</v>
      </c>
      <c r="E12" s="16">
        <v>1711347.87</v>
      </c>
      <c r="F12" s="15">
        <f>+D12+E12</f>
        <v>3006358.5300000003</v>
      </c>
      <c r="G12" s="16">
        <v>656661.06999999995</v>
      </c>
      <c r="H12" s="16">
        <v>656661.06999999995</v>
      </c>
      <c r="I12" s="16">
        <v>656661.06999999995</v>
      </c>
      <c r="J12" s="16">
        <v>656661.06999999995</v>
      </c>
      <c r="K12" s="15">
        <f>F12-H12</f>
        <v>2349697.4600000004</v>
      </c>
    </row>
    <row r="13" spans="2:11" x14ac:dyDescent="0.2">
      <c r="B13" s="13"/>
      <c r="C13" s="14" t="s">
        <v>20</v>
      </c>
      <c r="D13" s="15">
        <v>1433636.82</v>
      </c>
      <c r="E13" s="16">
        <v>2160860.39</v>
      </c>
      <c r="F13" s="15">
        <f>+D13+E13</f>
        <v>3594497.21</v>
      </c>
      <c r="G13" s="16">
        <v>2086103.2</v>
      </c>
      <c r="H13" s="16">
        <v>2086103.2</v>
      </c>
      <c r="I13" s="16">
        <v>2086103.2</v>
      </c>
      <c r="J13" s="16">
        <v>2086103.2</v>
      </c>
      <c r="K13" s="15">
        <f>F13-H13</f>
        <v>1508394.01</v>
      </c>
    </row>
    <row r="14" spans="2:11" x14ac:dyDescent="0.2">
      <c r="B14" s="17"/>
      <c r="C14" s="14" t="s">
        <v>21</v>
      </c>
      <c r="D14" s="15">
        <v>479979.41</v>
      </c>
      <c r="E14" s="16">
        <v>1119454.49</v>
      </c>
      <c r="F14" s="15">
        <f>+D14+E14</f>
        <v>1599433.9</v>
      </c>
      <c r="G14" s="16">
        <v>1178549.76</v>
      </c>
      <c r="H14" s="16">
        <v>1139013.3</v>
      </c>
      <c r="I14" s="16">
        <v>1139013.3</v>
      </c>
      <c r="J14" s="16">
        <v>1139013.3</v>
      </c>
      <c r="K14" s="15">
        <f>F14-H14</f>
        <v>460420.59999999986</v>
      </c>
    </row>
    <row r="15" spans="2:11" x14ac:dyDescent="0.2">
      <c r="B15" s="9" t="s">
        <v>22</v>
      </c>
      <c r="C15" s="10"/>
      <c r="D15" s="12">
        <f>SUM(D16:D22)</f>
        <v>455550</v>
      </c>
      <c r="E15" s="12">
        <f>SUM(E16:E22)</f>
        <v>1409356.71</v>
      </c>
      <c r="F15" s="12">
        <f t="shared" ref="F15:F42" si="0">+D15+E15</f>
        <v>1864906.71</v>
      </c>
      <c r="G15" s="12">
        <f>SUM(G16:G22)</f>
        <v>1007308.9299999999</v>
      </c>
      <c r="H15" s="12">
        <f>SUM(H16:H22)</f>
        <v>591782.95000000007</v>
      </c>
      <c r="I15" s="12">
        <f>SUM(I16:I22)</f>
        <v>591782.95000000007</v>
      </c>
      <c r="J15" s="12">
        <f>SUM(J16:J22)</f>
        <v>550134.34</v>
      </c>
      <c r="K15" s="12">
        <f>+F15-H15</f>
        <v>1273123.7599999998</v>
      </c>
    </row>
    <row r="16" spans="2:11" x14ac:dyDescent="0.2">
      <c r="B16" s="13"/>
      <c r="C16" s="14" t="s">
        <v>23</v>
      </c>
      <c r="D16" s="15">
        <v>205000</v>
      </c>
      <c r="E16" s="16">
        <v>796400</v>
      </c>
      <c r="F16" s="15">
        <f t="shared" si="0"/>
        <v>1001400</v>
      </c>
      <c r="G16" s="16">
        <v>400000</v>
      </c>
      <c r="H16" s="16">
        <v>290419.08</v>
      </c>
      <c r="I16" s="16">
        <v>290419.08</v>
      </c>
      <c r="J16" s="16">
        <v>268401.12</v>
      </c>
      <c r="K16" s="15">
        <f t="shared" ref="K16:K22" si="1">F16-H16</f>
        <v>710980.91999999993</v>
      </c>
    </row>
    <row r="17" spans="2:11" x14ac:dyDescent="0.2">
      <c r="B17" s="13"/>
      <c r="C17" s="14" t="s">
        <v>24</v>
      </c>
      <c r="D17" s="15">
        <v>13400</v>
      </c>
      <c r="E17" s="16">
        <v>38384.14</v>
      </c>
      <c r="F17" s="15">
        <f t="shared" si="0"/>
        <v>51784.14</v>
      </c>
      <c r="G17" s="16">
        <v>35763.99</v>
      </c>
      <c r="H17" s="16">
        <v>29121.72</v>
      </c>
      <c r="I17" s="16">
        <v>29121.72</v>
      </c>
      <c r="J17" s="16">
        <v>29121.72</v>
      </c>
      <c r="K17" s="15">
        <f t="shared" si="1"/>
        <v>22662.42</v>
      </c>
    </row>
    <row r="18" spans="2:11" x14ac:dyDescent="0.2">
      <c r="B18" s="13"/>
      <c r="C18" s="14" t="s">
        <v>25</v>
      </c>
      <c r="D18" s="15">
        <v>80150</v>
      </c>
      <c r="E18" s="16">
        <v>92772.51</v>
      </c>
      <c r="F18" s="15">
        <f t="shared" si="0"/>
        <v>172922.51</v>
      </c>
      <c r="G18" s="16">
        <v>107991.18</v>
      </c>
      <c r="H18" s="16">
        <v>75361.59</v>
      </c>
      <c r="I18" s="16">
        <v>75361.59</v>
      </c>
      <c r="J18" s="16">
        <v>75361.59</v>
      </c>
      <c r="K18" s="15">
        <f t="shared" si="1"/>
        <v>97560.920000000013</v>
      </c>
    </row>
    <row r="19" spans="2:11" x14ac:dyDescent="0.2">
      <c r="B19" s="17"/>
      <c r="C19" s="14" t="s">
        <v>26</v>
      </c>
      <c r="D19" s="15">
        <v>66000</v>
      </c>
      <c r="E19" s="16">
        <v>42723.32</v>
      </c>
      <c r="F19" s="15">
        <f t="shared" si="0"/>
        <v>108723.32</v>
      </c>
      <c r="G19" s="16">
        <v>98423.32</v>
      </c>
      <c r="H19" s="16">
        <v>37134.82</v>
      </c>
      <c r="I19" s="16">
        <v>37134.82</v>
      </c>
      <c r="J19" s="16">
        <v>37134.82</v>
      </c>
      <c r="K19" s="15">
        <f t="shared" si="1"/>
        <v>71588.5</v>
      </c>
    </row>
    <row r="20" spans="2:11" x14ac:dyDescent="0.2">
      <c r="B20" s="17"/>
      <c r="C20" s="14" t="s">
        <v>27</v>
      </c>
      <c r="D20" s="15">
        <v>60000</v>
      </c>
      <c r="E20" s="16">
        <v>205507.36</v>
      </c>
      <c r="F20" s="15">
        <f t="shared" si="0"/>
        <v>265507.36</v>
      </c>
      <c r="G20" s="16">
        <v>114480.83</v>
      </c>
      <c r="H20" s="16">
        <v>114480.83</v>
      </c>
      <c r="I20" s="16">
        <v>114480.83</v>
      </c>
      <c r="J20" s="16">
        <v>100032.17</v>
      </c>
      <c r="K20" s="15">
        <f t="shared" si="1"/>
        <v>151026.52999999997</v>
      </c>
    </row>
    <row r="21" spans="2:11" x14ac:dyDescent="0.2">
      <c r="B21" s="17"/>
      <c r="C21" s="14" t="s">
        <v>28</v>
      </c>
      <c r="D21" s="15">
        <v>10000</v>
      </c>
      <c r="E21" s="16">
        <v>194569.38</v>
      </c>
      <c r="F21" s="15">
        <f t="shared" si="0"/>
        <v>204569.38</v>
      </c>
      <c r="G21" s="16">
        <v>190649.61</v>
      </c>
      <c r="H21" s="16">
        <v>19928.8</v>
      </c>
      <c r="I21" s="16">
        <v>19928.8</v>
      </c>
      <c r="J21" s="16">
        <v>19928.8</v>
      </c>
      <c r="K21" s="15">
        <f t="shared" si="1"/>
        <v>184640.58000000002</v>
      </c>
    </row>
    <row r="22" spans="2:11" x14ac:dyDescent="0.2">
      <c r="B22" s="17"/>
      <c r="C22" s="14" t="s">
        <v>29</v>
      </c>
      <c r="D22" s="15">
        <v>21000</v>
      </c>
      <c r="E22" s="16">
        <v>39000</v>
      </c>
      <c r="F22" s="15">
        <f t="shared" si="0"/>
        <v>60000</v>
      </c>
      <c r="G22" s="16">
        <v>60000</v>
      </c>
      <c r="H22" s="16">
        <v>25336.11</v>
      </c>
      <c r="I22" s="16">
        <v>25336.11</v>
      </c>
      <c r="J22" s="16">
        <v>20154.12</v>
      </c>
      <c r="K22" s="15">
        <f t="shared" si="1"/>
        <v>34663.89</v>
      </c>
    </row>
    <row r="23" spans="2:11" x14ac:dyDescent="0.2">
      <c r="B23" s="9" t="s">
        <v>30</v>
      </c>
      <c r="C23" s="10"/>
      <c r="D23" s="12">
        <f>SUM(D24:D32)</f>
        <v>3048606</v>
      </c>
      <c r="E23" s="12">
        <f>SUM(E24:E32)</f>
        <v>5189565.2499999991</v>
      </c>
      <c r="F23" s="12">
        <f t="shared" si="0"/>
        <v>8238171.2499999991</v>
      </c>
      <c r="G23" s="12">
        <f>SUM(G24:G32)</f>
        <v>6464635.7100000009</v>
      </c>
      <c r="H23" s="12">
        <f>SUM(H24:H32)</f>
        <v>3763945.89</v>
      </c>
      <c r="I23" s="12">
        <f>SUM(I24:I32)</f>
        <v>3763945.89</v>
      </c>
      <c r="J23" s="12">
        <f>SUM(J24:J32)</f>
        <v>3686306.49</v>
      </c>
      <c r="K23" s="12">
        <f>+F23-H23</f>
        <v>4474225.3599999994</v>
      </c>
    </row>
    <row r="24" spans="2:11" x14ac:dyDescent="0.2">
      <c r="B24" s="17"/>
      <c r="C24" s="18" t="s">
        <v>31</v>
      </c>
      <c r="D24" s="15">
        <v>284350</v>
      </c>
      <c r="E24" s="16">
        <v>595014.48</v>
      </c>
      <c r="F24" s="15">
        <f t="shared" si="0"/>
        <v>879364.48</v>
      </c>
      <c r="G24" s="16">
        <v>546567.5</v>
      </c>
      <c r="H24" s="16">
        <v>506778.06</v>
      </c>
      <c r="I24" s="16">
        <v>506778.06</v>
      </c>
      <c r="J24" s="16">
        <v>506778.06</v>
      </c>
      <c r="K24" s="15">
        <f t="shared" ref="K24:K32" si="2">F24-H24</f>
        <v>372586.42</v>
      </c>
    </row>
    <row r="25" spans="2:11" x14ac:dyDescent="0.2">
      <c r="B25" s="17"/>
      <c r="C25" s="18" t="s">
        <v>32</v>
      </c>
      <c r="D25" s="15">
        <v>21250</v>
      </c>
      <c r="E25" s="16">
        <v>136077.42000000001</v>
      </c>
      <c r="F25" s="15">
        <f t="shared" si="0"/>
        <v>157327.42000000001</v>
      </c>
      <c r="G25" s="16">
        <v>95827.42</v>
      </c>
      <c r="H25" s="16">
        <v>63327.42</v>
      </c>
      <c r="I25" s="16">
        <v>63327.42</v>
      </c>
      <c r="J25" s="16">
        <v>63327.42</v>
      </c>
      <c r="K25" s="15">
        <f t="shared" si="2"/>
        <v>94000.000000000015</v>
      </c>
    </row>
    <row r="26" spans="2:11" x14ac:dyDescent="0.2">
      <c r="B26" s="17"/>
      <c r="C26" s="18" t="s">
        <v>33</v>
      </c>
      <c r="D26" s="15">
        <v>757000</v>
      </c>
      <c r="E26" s="16">
        <v>-13856.66</v>
      </c>
      <c r="F26" s="15">
        <f t="shared" si="0"/>
        <v>743143.34</v>
      </c>
      <c r="G26" s="16">
        <v>394841.29</v>
      </c>
      <c r="H26" s="16">
        <v>337625.31</v>
      </c>
      <c r="I26" s="16">
        <v>337625.31</v>
      </c>
      <c r="J26" s="16">
        <v>337625.31</v>
      </c>
      <c r="K26" s="15">
        <f t="shared" si="2"/>
        <v>405518.02999999997</v>
      </c>
    </row>
    <row r="27" spans="2:11" x14ac:dyDescent="0.2">
      <c r="B27" s="17"/>
      <c r="C27" s="18" t="s">
        <v>34</v>
      </c>
      <c r="D27" s="15">
        <v>92500</v>
      </c>
      <c r="E27" s="16">
        <v>109681.04</v>
      </c>
      <c r="F27" s="15">
        <f t="shared" si="0"/>
        <v>202181.03999999998</v>
      </c>
      <c r="G27" s="16">
        <v>174863.13</v>
      </c>
      <c r="H27" s="16">
        <v>82122.39</v>
      </c>
      <c r="I27" s="16">
        <v>82122.39</v>
      </c>
      <c r="J27" s="16">
        <v>82122.39</v>
      </c>
      <c r="K27" s="15">
        <f t="shared" si="2"/>
        <v>120058.64999999998</v>
      </c>
    </row>
    <row r="28" spans="2:11" x14ac:dyDescent="0.2">
      <c r="B28" s="17"/>
      <c r="C28" s="18" t="s">
        <v>35</v>
      </c>
      <c r="D28" s="15">
        <v>533500</v>
      </c>
      <c r="E28" s="16">
        <v>3202484.28</v>
      </c>
      <c r="F28" s="15">
        <f t="shared" si="0"/>
        <v>3735984.28</v>
      </c>
      <c r="G28" s="16">
        <v>3174162.49</v>
      </c>
      <c r="H28" s="16">
        <v>1462210.88</v>
      </c>
      <c r="I28" s="16">
        <v>1462210.88</v>
      </c>
      <c r="J28" s="16">
        <v>1462210.88</v>
      </c>
      <c r="K28" s="15">
        <f t="shared" si="2"/>
        <v>2273773.4</v>
      </c>
    </row>
    <row r="29" spans="2:11" x14ac:dyDescent="0.2">
      <c r="B29" s="17"/>
      <c r="C29" s="18" t="s">
        <v>36</v>
      </c>
      <c r="D29" s="15">
        <v>116000</v>
      </c>
      <c r="E29" s="18">
        <v>0</v>
      </c>
      <c r="F29" s="15">
        <f t="shared" si="0"/>
        <v>116000</v>
      </c>
      <c r="G29" s="16">
        <v>116000</v>
      </c>
      <c r="H29" s="16">
        <v>73312.58</v>
      </c>
      <c r="I29" s="16">
        <v>73312.58</v>
      </c>
      <c r="J29" s="16">
        <v>73312.58</v>
      </c>
      <c r="K29" s="15">
        <f t="shared" si="2"/>
        <v>42687.42</v>
      </c>
    </row>
    <row r="30" spans="2:11" x14ac:dyDescent="0.2">
      <c r="B30" s="17"/>
      <c r="C30" s="18" t="s">
        <v>37</v>
      </c>
      <c r="D30" s="15">
        <v>310000</v>
      </c>
      <c r="E30" s="16">
        <v>386500.73</v>
      </c>
      <c r="F30" s="15">
        <f t="shared" si="0"/>
        <v>696500.73</v>
      </c>
      <c r="G30" s="16">
        <v>567000.69999999995</v>
      </c>
      <c r="H30" s="16">
        <v>413829.01</v>
      </c>
      <c r="I30" s="16">
        <v>413829.01</v>
      </c>
      <c r="J30" s="16">
        <v>392602.01</v>
      </c>
      <c r="K30" s="15">
        <f t="shared" si="2"/>
        <v>282671.71999999997</v>
      </c>
    </row>
    <row r="31" spans="2:11" x14ac:dyDescent="0.2">
      <c r="B31" s="17"/>
      <c r="C31" s="18" t="s">
        <v>38</v>
      </c>
      <c r="D31" s="15">
        <v>314892</v>
      </c>
      <c r="E31" s="16">
        <v>103931.17</v>
      </c>
      <c r="F31" s="15">
        <f t="shared" si="0"/>
        <v>418823.17</v>
      </c>
      <c r="G31" s="16">
        <v>281793.65999999997</v>
      </c>
      <c r="H31" s="16">
        <v>195320.63</v>
      </c>
      <c r="I31" s="16">
        <v>195320.63</v>
      </c>
      <c r="J31" s="16">
        <v>193505.23</v>
      </c>
      <c r="K31" s="15">
        <f t="shared" si="2"/>
        <v>223502.53999999998</v>
      </c>
    </row>
    <row r="32" spans="2:11" x14ac:dyDescent="0.2">
      <c r="B32" s="17"/>
      <c r="C32" s="18" t="s">
        <v>39</v>
      </c>
      <c r="D32" s="15">
        <v>619114</v>
      </c>
      <c r="E32" s="16">
        <v>669732.79</v>
      </c>
      <c r="F32" s="15">
        <f t="shared" si="0"/>
        <v>1288846.79</v>
      </c>
      <c r="G32" s="16">
        <v>1113579.52</v>
      </c>
      <c r="H32" s="16">
        <v>629419.61</v>
      </c>
      <c r="I32" s="16">
        <v>629419.61</v>
      </c>
      <c r="J32" s="16">
        <v>574822.61</v>
      </c>
      <c r="K32" s="15">
        <f t="shared" si="2"/>
        <v>659427.18000000005</v>
      </c>
    </row>
    <row r="33" spans="1:12" x14ac:dyDescent="0.2">
      <c r="B33" s="19" t="s">
        <v>40</v>
      </c>
      <c r="D33" s="20">
        <f>D34</f>
        <v>25000</v>
      </c>
      <c r="E33" s="20">
        <f t="shared" ref="E33:J33" si="3">E34</f>
        <v>66200</v>
      </c>
      <c r="F33" s="20">
        <f t="shared" si="0"/>
        <v>91200</v>
      </c>
      <c r="G33" s="20">
        <f t="shared" si="3"/>
        <v>39050</v>
      </c>
      <c r="H33" s="20">
        <f t="shared" si="3"/>
        <v>39050</v>
      </c>
      <c r="I33" s="20">
        <f t="shared" si="3"/>
        <v>39050</v>
      </c>
      <c r="J33" s="20">
        <f t="shared" si="3"/>
        <v>39050</v>
      </c>
      <c r="K33" s="12">
        <f t="shared" ref="K33:K44" si="4">+F33-H33</f>
        <v>52150</v>
      </c>
    </row>
    <row r="34" spans="1:12" x14ac:dyDescent="0.2">
      <c r="B34" s="17"/>
      <c r="C34" s="18" t="s">
        <v>41</v>
      </c>
      <c r="D34" s="15">
        <v>25000</v>
      </c>
      <c r="E34" s="16">
        <v>66200</v>
      </c>
      <c r="F34" s="15">
        <f t="shared" si="0"/>
        <v>91200</v>
      </c>
      <c r="G34" s="16">
        <v>39050</v>
      </c>
      <c r="H34" s="16">
        <v>39050</v>
      </c>
      <c r="I34" s="16">
        <v>39050</v>
      </c>
      <c r="J34" s="16">
        <v>39050</v>
      </c>
      <c r="K34" s="15">
        <v>25000</v>
      </c>
    </row>
    <row r="35" spans="1:12" x14ac:dyDescent="0.2">
      <c r="B35" s="9" t="s">
        <v>42</v>
      </c>
      <c r="C35" s="10"/>
      <c r="D35" s="12">
        <f>SUM(D36:D40)</f>
        <v>0</v>
      </c>
      <c r="E35" s="12">
        <f>SUM(E36:E40)</f>
        <v>10714155.41</v>
      </c>
      <c r="F35" s="12">
        <f t="shared" si="0"/>
        <v>10714155.41</v>
      </c>
      <c r="G35" s="12">
        <f>SUM(G36:G40)</f>
        <v>2367271.67</v>
      </c>
      <c r="H35" s="12">
        <f>SUM(H36:H40)</f>
        <v>2199494.67</v>
      </c>
      <c r="I35" s="12">
        <f>SUM(I36:I40)</f>
        <v>2199494.67</v>
      </c>
      <c r="J35" s="12">
        <f>SUM(J36:J40)</f>
        <v>2199494.67</v>
      </c>
      <c r="K35" s="12">
        <f>SUM(K36:K40)</f>
        <v>8514660.7400000002</v>
      </c>
    </row>
    <row r="36" spans="1:12" x14ac:dyDescent="0.2">
      <c r="B36" s="17"/>
      <c r="C36" s="14" t="s">
        <v>43</v>
      </c>
      <c r="D36" s="15">
        <v>0</v>
      </c>
      <c r="E36" s="16">
        <v>4356445.4000000004</v>
      </c>
      <c r="F36" s="15">
        <f t="shared" si="0"/>
        <v>4356445.4000000004</v>
      </c>
      <c r="G36" s="16">
        <v>1761445.4</v>
      </c>
      <c r="H36" s="16">
        <v>1761445.4</v>
      </c>
      <c r="I36" s="16">
        <v>1761445.4</v>
      </c>
      <c r="J36" s="16">
        <v>1761445.4</v>
      </c>
      <c r="K36" s="15">
        <f t="shared" si="4"/>
        <v>2595000.0000000005</v>
      </c>
    </row>
    <row r="37" spans="1:12" x14ac:dyDescent="0.2">
      <c r="B37" s="17"/>
      <c r="C37" s="14" t="s">
        <v>44</v>
      </c>
      <c r="D37" s="15">
        <v>0</v>
      </c>
      <c r="E37" s="18">
        <v>356000</v>
      </c>
      <c r="F37" s="15">
        <f t="shared" si="0"/>
        <v>356000</v>
      </c>
      <c r="G37" s="18">
        <v>0</v>
      </c>
      <c r="H37" s="18">
        <v>0</v>
      </c>
      <c r="I37" s="18">
        <v>0</v>
      </c>
      <c r="J37" s="18">
        <v>0</v>
      </c>
      <c r="K37" s="15">
        <f t="shared" si="4"/>
        <v>356000</v>
      </c>
    </row>
    <row r="38" spans="1:12" x14ac:dyDescent="0.2">
      <c r="B38" s="17"/>
      <c r="C38" s="18" t="s">
        <v>45</v>
      </c>
      <c r="D38" s="15">
        <v>0</v>
      </c>
      <c r="E38" s="16">
        <v>255660.74</v>
      </c>
      <c r="F38" s="15">
        <f t="shared" si="0"/>
        <v>255660.74</v>
      </c>
      <c r="G38" s="18">
        <v>0</v>
      </c>
      <c r="H38" s="18">
        <v>0</v>
      </c>
      <c r="I38" s="18">
        <v>0</v>
      </c>
      <c r="J38" s="18">
        <v>0</v>
      </c>
      <c r="K38" s="15">
        <f t="shared" si="4"/>
        <v>255660.74</v>
      </c>
    </row>
    <row r="39" spans="1:12" x14ac:dyDescent="0.2">
      <c r="B39" s="17"/>
      <c r="C39" s="18" t="s">
        <v>46</v>
      </c>
      <c r="D39" s="15">
        <v>0</v>
      </c>
      <c r="E39" s="16">
        <v>5050000</v>
      </c>
      <c r="F39" s="15">
        <f t="shared" si="0"/>
        <v>5050000</v>
      </c>
      <c r="G39" s="18">
        <v>0</v>
      </c>
      <c r="K39" s="15">
        <f t="shared" si="4"/>
        <v>5050000</v>
      </c>
    </row>
    <row r="40" spans="1:12" x14ac:dyDescent="0.2">
      <c r="B40" s="17"/>
      <c r="C40" s="18" t="s">
        <v>47</v>
      </c>
      <c r="D40" s="21">
        <v>0</v>
      </c>
      <c r="E40" s="16">
        <v>696049.27</v>
      </c>
      <c r="F40" s="22">
        <f t="shared" si="0"/>
        <v>696049.27</v>
      </c>
      <c r="G40" s="16">
        <v>605826.27</v>
      </c>
      <c r="H40" s="16">
        <v>438049.27</v>
      </c>
      <c r="I40" s="16">
        <v>438049.27</v>
      </c>
      <c r="J40" s="16">
        <v>438049.27</v>
      </c>
      <c r="K40" s="15">
        <f t="shared" si="4"/>
        <v>258000</v>
      </c>
    </row>
    <row r="41" spans="1:12" x14ac:dyDescent="0.2">
      <c r="B41" s="23" t="s">
        <v>48</v>
      </c>
      <c r="C41" s="14"/>
      <c r="D41" s="15">
        <f>D42</f>
        <v>0</v>
      </c>
      <c r="E41" s="20">
        <f>E42</f>
        <v>49102574.210000001</v>
      </c>
      <c r="F41" s="20">
        <f t="shared" si="0"/>
        <v>49102574.210000001</v>
      </c>
      <c r="G41" s="20">
        <f>G42</f>
        <v>22176522.109999999</v>
      </c>
      <c r="H41" s="20">
        <f>H42</f>
        <v>22176522.109999999</v>
      </c>
      <c r="I41" s="20">
        <f>I42</f>
        <v>22176522.109999999</v>
      </c>
      <c r="J41" s="20">
        <f>J42</f>
        <v>22176522.109999999</v>
      </c>
      <c r="K41" s="20">
        <f t="shared" si="4"/>
        <v>26926052.100000001</v>
      </c>
    </row>
    <row r="42" spans="1:12" x14ac:dyDescent="0.2">
      <c r="B42" s="17"/>
      <c r="C42" s="18" t="s">
        <v>49</v>
      </c>
      <c r="D42" s="15">
        <v>0</v>
      </c>
      <c r="E42" s="16">
        <v>49102574.210000001</v>
      </c>
      <c r="F42" s="15">
        <f t="shared" si="0"/>
        <v>49102574.210000001</v>
      </c>
      <c r="G42" s="16">
        <v>22176522.109999999</v>
      </c>
      <c r="H42" s="16">
        <v>22176522.109999999</v>
      </c>
      <c r="I42" s="16">
        <v>22176522.109999999</v>
      </c>
      <c r="J42" s="16">
        <v>22176522.109999999</v>
      </c>
      <c r="K42" s="15">
        <f t="shared" si="4"/>
        <v>26926052.100000001</v>
      </c>
    </row>
    <row r="43" spans="1:12" x14ac:dyDescent="0.2">
      <c r="B43" s="23" t="s">
        <v>50</v>
      </c>
      <c r="C43" s="24"/>
      <c r="D43" s="12">
        <f>D44</f>
        <v>464974.07</v>
      </c>
      <c r="E43" s="12">
        <f>E44</f>
        <v>-464974.07</v>
      </c>
      <c r="F43" s="12">
        <f>D43+E43</f>
        <v>0</v>
      </c>
      <c r="G43" s="12">
        <v>0</v>
      </c>
      <c r="H43" s="12">
        <v>0</v>
      </c>
      <c r="I43" s="12">
        <v>0</v>
      </c>
      <c r="J43" s="12">
        <v>0</v>
      </c>
      <c r="K43" s="12">
        <f t="shared" si="4"/>
        <v>0</v>
      </c>
    </row>
    <row r="44" spans="1:12" x14ac:dyDescent="0.2">
      <c r="B44" s="17"/>
      <c r="C44" s="18" t="s">
        <v>51</v>
      </c>
      <c r="D44" s="25">
        <v>464974.07</v>
      </c>
      <c r="E44" s="25">
        <v>-464974.07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f t="shared" si="4"/>
        <v>0</v>
      </c>
    </row>
    <row r="45" spans="1:12" s="19" customFormat="1" x14ac:dyDescent="0.2">
      <c r="A45" s="26"/>
      <c r="B45" s="27"/>
      <c r="C45" s="28" t="s">
        <v>52</v>
      </c>
      <c r="D45" s="29">
        <f>D10+D15+D23+D35+D43+D33</f>
        <v>14621699.780000001</v>
      </c>
      <c r="E45" s="30">
        <f>E10+E15+E23+E35+E43+E41+E33</f>
        <v>80613060.74000001</v>
      </c>
      <c r="F45" s="29">
        <f t="shared" ref="F45:K45" si="5">F10+F15+F23+F35+F43+F41+F33</f>
        <v>95234760.520000011</v>
      </c>
      <c r="G45" s="30">
        <f t="shared" si="5"/>
        <v>48061087.560000002</v>
      </c>
      <c r="H45" s="30">
        <f t="shared" si="5"/>
        <v>44270965.460000001</v>
      </c>
      <c r="I45" s="30">
        <f t="shared" si="5"/>
        <v>44270965.460000001</v>
      </c>
      <c r="J45" s="30">
        <f t="shared" si="5"/>
        <v>44151677.450000003</v>
      </c>
      <c r="K45" s="30">
        <f t="shared" si="5"/>
        <v>50963795.060000002</v>
      </c>
      <c r="L45" s="26"/>
    </row>
    <row r="47" spans="1:12" x14ac:dyDescent="0.2">
      <c r="B47" s="31" t="s">
        <v>53</v>
      </c>
      <c r="F47" s="32"/>
      <c r="G47" s="32"/>
      <c r="H47" s="32"/>
      <c r="I47" s="32"/>
      <c r="J47" s="32"/>
      <c r="K47" s="32"/>
    </row>
    <row r="49" spans="2:12" x14ac:dyDescent="0.2">
      <c r="D49" s="32" t="str">
        <f>IF(D46=[1]CAdmon!D37," ","ERROR")</f>
        <v xml:space="preserve"> </v>
      </c>
      <c r="E49" s="32" t="str">
        <f>IF(E46=[1]CAdmon!E37," ","ERROR")</f>
        <v xml:space="preserve"> </v>
      </c>
      <c r="F49" s="32" t="str">
        <f>IF(F46=[1]CAdmon!F37," ","ERROR")</f>
        <v xml:space="preserve"> </v>
      </c>
      <c r="G49" s="32"/>
      <c r="H49" s="32" t="str">
        <f>IF(H46=[1]CAdmon!H37," ","ERROR")</f>
        <v xml:space="preserve"> </v>
      </c>
      <c r="I49" s="32"/>
      <c r="J49" s="32" t="str">
        <f>IF(J46=[1]CAdmon!J37," ","ERROR")</f>
        <v xml:space="preserve"> </v>
      </c>
      <c r="K49" s="32" t="str">
        <f>IF(K46=[1]CAdmon!K37," ","ERROR")</f>
        <v xml:space="preserve"> </v>
      </c>
    </row>
    <row r="50" spans="2:12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33"/>
    </row>
    <row r="51" spans="2:12" x14ac:dyDescent="0.2">
      <c r="B51" s="14"/>
      <c r="C51" s="34"/>
      <c r="D51" s="34"/>
      <c r="E51" s="14"/>
      <c r="F51" s="35"/>
      <c r="G51" s="35"/>
      <c r="H51" s="35"/>
      <c r="I51" s="35"/>
      <c r="J51" s="35"/>
      <c r="K51" s="35"/>
      <c r="L51" s="33"/>
    </row>
    <row r="52" spans="2:12" x14ac:dyDescent="0.2">
      <c r="B52" s="14"/>
      <c r="C52" s="36"/>
      <c r="D52" s="36"/>
      <c r="E52" s="14"/>
      <c r="F52" s="35"/>
      <c r="G52" s="35"/>
      <c r="H52" s="35"/>
      <c r="I52" s="35"/>
      <c r="J52" s="35"/>
      <c r="K52" s="35"/>
      <c r="L52" s="33"/>
    </row>
    <row r="53" spans="2:12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33"/>
    </row>
  </sheetData>
  <mergeCells count="14">
    <mergeCell ref="C52:D52"/>
    <mergeCell ref="F52:K52"/>
    <mergeCell ref="B10:C10"/>
    <mergeCell ref="B15:C15"/>
    <mergeCell ref="B23:C23"/>
    <mergeCell ref="B35:C35"/>
    <mergeCell ref="C51:D51"/>
    <mergeCell ref="F51:K51"/>
    <mergeCell ref="B1:K1"/>
    <mergeCell ref="B2:K2"/>
    <mergeCell ref="B3:K3"/>
    <mergeCell ref="B7:C9"/>
    <mergeCell ref="D7:J7"/>
    <mergeCell ref="K7:K8"/>
  </mergeCells>
  <pageMargins left="0.70866141732283472" right="0.70866141732283472" top="0.43307086614173229" bottom="0.74803149606299213" header="0.31496062992125984" footer="0.31496062992125984"/>
  <pageSetup scale="63" fitToHeight="0" orientation="landscape" r:id="rId1"/>
  <headerFooter>
    <oddFooter>&amp;CPágina 3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2018-04-20T17:16:50Z</dcterms:created>
  <dcterms:modified xsi:type="dcterms:W3CDTF">2018-04-20T17:25:48Z</dcterms:modified>
</cp:coreProperties>
</file>